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5830\AppData\Local\Temp\"/>
    </mc:Choice>
  </mc:AlternateContent>
  <xr:revisionPtr revIDLastSave="0" documentId="8_{60363434-4C0F-4069-890F-57EA8E49646F}" xr6:coauthVersionLast="47" xr6:coauthVersionMax="47" xr10:uidLastSave="{00000000-0000-0000-0000-000000000000}"/>
  <bookViews>
    <workbookView xWindow="-120" yWindow="-120" windowWidth="19440" windowHeight="10320" xr2:uid="{483B93EA-3435-403F-999A-E977FF5CF478}"/>
  </bookViews>
  <sheets>
    <sheet name="Taul1" sheetId="1" r:id="rId1"/>
    <sheet name="Taul2" sheetId="2" r:id="rId2"/>
    <sheet name="Taul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9" i="1"/>
  <c r="H9" i="1"/>
  <c r="F14" i="1"/>
  <c r="G14" i="1"/>
  <c r="I14" i="1"/>
  <c r="J14" i="1"/>
  <c r="M14" i="1"/>
  <c r="N14" i="1"/>
  <c r="F15" i="1"/>
  <c r="G15" i="1"/>
  <c r="I15" i="1"/>
  <c r="J15" i="1"/>
  <c r="M15" i="1"/>
  <c r="N15" i="1"/>
  <c r="P15" i="1"/>
  <c r="Q15" i="1"/>
  <c r="F16" i="1"/>
  <c r="G16" i="1"/>
  <c r="I16" i="1"/>
  <c r="J16" i="1"/>
  <c r="K16" i="1"/>
  <c r="L16" i="1"/>
  <c r="M16" i="1"/>
  <c r="Q16" i="1"/>
  <c r="N16" i="1"/>
  <c r="P16" i="1"/>
  <c r="F17" i="1"/>
  <c r="G17" i="1"/>
  <c r="I17" i="1"/>
  <c r="J17" i="1"/>
  <c r="K17" i="1"/>
  <c r="L17" i="1"/>
  <c r="M17" i="1"/>
  <c r="Q17" i="1"/>
  <c r="N17" i="1"/>
  <c r="P17" i="1"/>
  <c r="K14" i="1"/>
  <c r="L14" i="1"/>
  <c r="L15" i="1"/>
  <c r="K15" i="1"/>
  <c r="G8" i="1"/>
  <c r="B20" i="1"/>
  <c r="P14" i="1"/>
  <c r="Q14" i="1"/>
</calcChain>
</file>

<file path=xl/sharedStrings.xml><?xml version="1.0" encoding="utf-8"?>
<sst xmlns="http://schemas.openxmlformats.org/spreadsheetml/2006/main" count="34" uniqueCount="25">
  <si>
    <t>Tärinäarvo</t>
  </si>
  <si>
    <t>Altistusaika</t>
  </si>
  <si>
    <t>Annos</t>
  </si>
  <si>
    <t>Aika jolloin päiväaltistus täynnä</t>
  </si>
  <si>
    <t>tuntia</t>
  </si>
  <si>
    <t>toimenpideraja</t>
  </si>
  <si>
    <t>raja-arvo</t>
  </si>
  <si>
    <t>Rajaarvot</t>
  </si>
  <si>
    <t>Käsitärinä</t>
  </si>
  <si>
    <t>kehotärinä</t>
  </si>
  <si>
    <r>
      <t>m/s</t>
    </r>
    <r>
      <rPr>
        <sz val="11"/>
        <color indexed="8"/>
        <rFont val="Calibri"/>
        <family val="2"/>
      </rPr>
      <t>²</t>
    </r>
  </si>
  <si>
    <t>Tärinä 1</t>
  </si>
  <si>
    <t>Tärinä 2</t>
  </si>
  <si>
    <t>Tärinä 3</t>
  </si>
  <si>
    <t>Tärinä 4</t>
  </si>
  <si>
    <t>min</t>
  </si>
  <si>
    <t>Kehotärinä</t>
  </si>
  <si>
    <t xml:space="preserve">Valitse ensin lasketaanko käsitärinää vai kehotärinää. Anna sitten tärinäarvo ja altistusaika. </t>
  </si>
  <si>
    <t>Tärinäarvoja ja altistusaikoja voi antaa 1 - 4 kappaletta jos henkilö käyttää päivän aikana useampia tärinää aiheuttavia laitteita.</t>
  </si>
  <si>
    <r>
      <t>m/s</t>
    </r>
    <r>
      <rPr>
        <b/>
        <sz val="11"/>
        <color indexed="8"/>
        <rFont val="Calibri"/>
        <family val="2"/>
      </rPr>
      <t>²</t>
    </r>
  </si>
  <si>
    <t>Toiminta-arvo käsitärinälle on 2,5 m/s²  ja kehotärinälle 0,5 m/s². Raja-arvot vastaavasti 5 m/s²  ja 1,15 m/s².</t>
  </si>
  <si>
    <t>Suuntaa antavia laitteiden tärinäarvoja saa laitteiden käyttöohjeista ja laitevalmistajilta.</t>
  </si>
  <si>
    <t>Valtioneuvoston asetus työntekijän suojelemisesta tärinästä aiheutuvilta vaaroilta</t>
  </si>
  <si>
    <t>TYOSUOJELU.FI / TÄRINÄLASKIN</t>
  </si>
  <si>
    <t>© Unto Kärkkäinen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</si>
</sst>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21" applyNumberFormat="0" applyAlignment="0" applyProtection="0"/>
  </cellStyleXfs>
  <cellXfs count="55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2" fontId="6" fillId="0" borderId="0" xfId="0" applyNumberFormat="1" applyFont="1" applyProtection="1"/>
    <xf numFmtId="0" fontId="0" fillId="0" borderId="0" xfId="0" applyAlignment="1" applyProtection="1">
      <protection locked="0"/>
    </xf>
    <xf numFmtId="2" fontId="6" fillId="0" borderId="0" xfId="0" applyNumberFormat="1" applyFont="1" applyAlignment="1" applyProtection="1">
      <alignment horizontal="center"/>
    </xf>
    <xf numFmtId="0" fontId="0" fillId="0" borderId="0" xfId="0" applyAlignme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0" xfId="0" applyNumberFormat="1" applyFont="1" applyProtection="1"/>
    <xf numFmtId="0" fontId="11" fillId="2" borderId="9" xfId="2" applyBorder="1" applyAlignment="1" applyProtection="1">
      <alignment horizontal="center"/>
      <protection locked="0"/>
    </xf>
    <xf numFmtId="0" fontId="6" fillId="0" borderId="10" xfId="0" applyFont="1" applyBorder="1" applyProtection="1"/>
    <xf numFmtId="0" fontId="0" fillId="0" borderId="11" xfId="0" applyBorder="1" applyProtection="1"/>
    <xf numFmtId="0" fontId="0" fillId="0" borderId="11" xfId="0" applyBorder="1" applyAlignment="1" applyProtection="1">
      <alignment horizontal="center"/>
    </xf>
    <xf numFmtId="0" fontId="11" fillId="2" borderId="12" xfId="2" applyBorder="1" applyAlignment="1" applyProtection="1">
      <alignment horizontal="center"/>
      <protection locked="0"/>
    </xf>
    <xf numFmtId="0" fontId="0" fillId="0" borderId="13" xfId="0" applyBorder="1" applyProtection="1"/>
    <xf numFmtId="0" fontId="0" fillId="0" borderId="0" xfId="0" applyBorder="1" applyAlignment="1" applyProtection="1">
      <alignment horizontal="left"/>
    </xf>
    <xf numFmtId="0" fontId="6" fillId="0" borderId="0" xfId="0" applyFont="1" applyBorder="1" applyAlignment="1" applyProtection="1"/>
    <xf numFmtId="1" fontId="0" fillId="0" borderId="2" xfId="0" applyNumberFormat="1" applyBorder="1" applyAlignment="1" applyProtection="1">
      <alignment horizontal="center"/>
    </xf>
    <xf numFmtId="0" fontId="5" fillId="0" borderId="14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0" fontId="0" fillId="0" borderId="18" xfId="0" applyBorder="1" applyProtection="1"/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2" fontId="0" fillId="0" borderId="5" xfId="0" applyNumberFormat="1" applyBorder="1" applyProtection="1"/>
    <xf numFmtId="0" fontId="5" fillId="0" borderId="0" xfId="0" applyFont="1" applyProtection="1"/>
    <xf numFmtId="0" fontId="10" fillId="0" borderId="0" xfId="1" applyAlignment="1" applyProtection="1">
      <alignment horizontal="center"/>
      <protection locked="0"/>
    </xf>
    <xf numFmtId="0" fontId="10" fillId="0" borderId="0" xfId="1" applyAlignment="1" applyProtection="1"/>
    <xf numFmtId="0" fontId="8" fillId="0" borderId="0" xfId="1" applyFont="1" applyAlignment="1" applyProtection="1"/>
    <xf numFmtId="17" fontId="0" fillId="0" borderId="0" xfId="0" applyNumberFormat="1" applyProtection="1"/>
    <xf numFmtId="0" fontId="1" fillId="0" borderId="0" xfId="0" applyFont="1" applyProtection="1"/>
    <xf numFmtId="49" fontId="0" fillId="0" borderId="0" xfId="0" applyNumberFormat="1" applyProtection="1"/>
    <xf numFmtId="49" fontId="1" fillId="0" borderId="0" xfId="0" applyNumberFormat="1" applyFont="1" applyProtection="1"/>
    <xf numFmtId="0" fontId="5" fillId="0" borderId="15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wrapText="1"/>
    </xf>
    <xf numFmtId="0" fontId="10" fillId="0" borderId="0" xfId="1" applyAlignment="1" applyProtection="1">
      <alignment horizontal="center"/>
      <protection locked="0"/>
    </xf>
  </cellXfs>
  <cellStyles count="3">
    <cellStyle name="Hyperlinkki" xfId="1" builtinId="8"/>
    <cellStyle name="Normaali" xfId="0" builtinId="0"/>
    <cellStyle name="Syöttö" xfId="2" builtinId="20"/>
  </cellStyles>
  <dxfs count="6">
    <dxf>
      <font>
        <condense val="0"/>
        <extend val="0"/>
        <color rgb="FF9C0006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C$23"/>
</file>

<file path=xl/ctrlProps/ctrlProp2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7</xdr:row>
          <xdr:rowOff>38100</xdr:rowOff>
        </xdr:from>
        <xdr:to>
          <xdr:col>3</xdr:col>
          <xdr:colOff>57150</xdr:colOff>
          <xdr:row>7</xdr:row>
          <xdr:rowOff>295275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2247BAA-B55A-5FC4-9916-EBD3E8292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8</xdr:row>
          <xdr:rowOff>19050</xdr:rowOff>
        </xdr:from>
        <xdr:to>
          <xdr:col>3</xdr:col>
          <xdr:colOff>57150</xdr:colOff>
          <xdr:row>9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3B18C67-BD57-EABE-6009-9F725FBE2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nlex.fi/fi/laki/alkup/2005/2005004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6CDC-08BE-440F-A6B8-38A6B9BD2DCD}">
  <sheetPr codeName="Taul1"/>
  <dimension ref="B1:T36"/>
  <sheetViews>
    <sheetView tabSelected="1" workbookViewId="0">
      <selection activeCell="C14" sqref="C14"/>
    </sheetView>
  </sheetViews>
  <sheetFormatPr defaultRowHeight="15" x14ac:dyDescent="0.25"/>
  <cols>
    <col min="1" max="1" width="9.140625" style="3"/>
    <col min="2" max="2" width="9.85546875" style="3" customWidth="1"/>
    <col min="3" max="3" width="7.85546875" style="3" customWidth="1"/>
    <col min="4" max="5" width="7.28515625" style="3" customWidth="1"/>
    <col min="6" max="6" width="9.140625" style="3" hidden="1" customWidth="1"/>
    <col min="7" max="7" width="9.140625" style="3"/>
    <col min="8" max="8" width="11.28515625" style="3" customWidth="1"/>
    <col min="9" max="10" width="5.85546875" style="3" hidden="1" customWidth="1"/>
    <col min="11" max="11" width="6.7109375" style="3" customWidth="1"/>
    <col min="12" max="12" width="4.7109375" style="3" customWidth="1"/>
    <col min="13" max="14" width="9.140625" style="3" hidden="1" customWidth="1"/>
    <col min="15" max="15" width="5.42578125" style="3" customWidth="1"/>
    <col min="16" max="16" width="6.7109375" style="3" customWidth="1"/>
    <col min="17" max="17" width="4.7109375" style="3" customWidth="1"/>
    <col min="18" max="16384" width="9.140625" style="3"/>
  </cols>
  <sheetData>
    <row r="1" spans="2:19" s="2" customFormat="1" ht="18.75" x14ac:dyDescent="0.3">
      <c r="B1" s="2" t="s">
        <v>23</v>
      </c>
      <c r="S1" s="43"/>
    </row>
    <row r="3" spans="2:19" x14ac:dyDescent="0.25">
      <c r="B3" s="3" t="s">
        <v>17</v>
      </c>
    </row>
    <row r="4" spans="2:19" x14ac:dyDescent="0.25">
      <c r="B4" s="3" t="s">
        <v>18</v>
      </c>
    </row>
    <row r="5" spans="2:19" x14ac:dyDescent="0.25">
      <c r="B5" s="3" t="s">
        <v>21</v>
      </c>
    </row>
    <row r="6" spans="2:19" x14ac:dyDescent="0.25">
      <c r="B6" s="40" t="s">
        <v>20</v>
      </c>
    </row>
    <row r="8" spans="2:19" ht="20.25" customHeight="1" x14ac:dyDescent="0.3">
      <c r="C8" s="2" t="s">
        <v>8</v>
      </c>
      <c r="G8" s="10">
        <f>IF(C23=1,SQRT((C14*C14*F14+C15*C15*F15+C16*C16*F16+C17*C17*F17)/480)," ")</f>
        <v>0</v>
      </c>
      <c r="H8" s="2" t="str">
        <f>IF(C23=1,"=päivittäinen tärinäaltistus"," ")</f>
        <v>=päivittäinen tärinäaltistus</v>
      </c>
    </row>
    <row r="9" spans="2:19" ht="17.25" customHeight="1" x14ac:dyDescent="0.3">
      <c r="C9" s="2" t="s">
        <v>16</v>
      </c>
      <c r="G9" s="10" t="str">
        <f>IF(C23=2,SQRT((C14*C14*F14+C15*C15*F15+C16*C16*F16+C17*C17*F17)/480)," ")</f>
        <v xml:space="preserve"> </v>
      </c>
      <c r="H9" s="21" t="str">
        <f>IF(C23=2,"=päivittäinen tärinäaltistus"," ")</f>
        <v xml:space="preserve"> </v>
      </c>
    </row>
    <row r="10" spans="2:19" ht="8.25" customHeight="1" thickBot="1" x14ac:dyDescent="0.35">
      <c r="C10" s="2"/>
      <c r="G10" s="10"/>
    </row>
    <row r="11" spans="2:19" s="2" customFormat="1" ht="18.75" x14ac:dyDescent="0.3">
      <c r="B11" s="19" t="s">
        <v>0</v>
      </c>
      <c r="C11" s="23"/>
      <c r="D11" s="20" t="s">
        <v>1</v>
      </c>
      <c r="E11" s="23"/>
      <c r="F11" s="20"/>
      <c r="G11" s="20" t="s">
        <v>2</v>
      </c>
      <c r="H11" s="50" t="s">
        <v>3</v>
      </c>
      <c r="I11" s="51"/>
      <c r="J11" s="51"/>
      <c r="K11" s="51"/>
      <c r="L11" s="51"/>
      <c r="M11" s="51"/>
      <c r="N11" s="51"/>
      <c r="O11" s="51"/>
      <c r="P11" s="51"/>
      <c r="Q11" s="52"/>
      <c r="R11" s="29"/>
    </row>
    <row r="12" spans="2:19" x14ac:dyDescent="0.25">
      <c r="B12" s="12"/>
      <c r="C12" s="24"/>
      <c r="D12" s="4"/>
      <c r="E12" s="24"/>
      <c r="F12" s="4"/>
      <c r="G12" s="4"/>
      <c r="H12" s="12"/>
      <c r="I12" s="4"/>
      <c r="J12" s="4"/>
      <c r="K12" s="31" t="s">
        <v>5</v>
      </c>
      <c r="L12" s="32"/>
      <c r="M12" s="32"/>
      <c r="N12" s="32"/>
      <c r="O12" s="33"/>
      <c r="P12" s="48" t="s">
        <v>6</v>
      </c>
      <c r="Q12" s="49"/>
      <c r="R12" s="4"/>
    </row>
    <row r="13" spans="2:19" s="5" customFormat="1" x14ac:dyDescent="0.25">
      <c r="B13" s="13"/>
      <c r="C13" s="25" t="s">
        <v>10</v>
      </c>
      <c r="D13" s="6" t="s">
        <v>4</v>
      </c>
      <c r="E13" s="25" t="s">
        <v>15</v>
      </c>
      <c r="F13" s="6"/>
      <c r="G13" s="37" t="s">
        <v>19</v>
      </c>
      <c r="H13" s="13"/>
      <c r="I13" s="6"/>
      <c r="J13" s="6"/>
      <c r="K13" s="34" t="s">
        <v>4</v>
      </c>
      <c r="L13" s="6" t="s">
        <v>15</v>
      </c>
      <c r="M13" s="6"/>
      <c r="N13" s="6"/>
      <c r="O13" s="25"/>
      <c r="P13" s="28" t="s">
        <v>4</v>
      </c>
      <c r="Q13" s="14" t="s">
        <v>15</v>
      </c>
      <c r="R13" s="6"/>
    </row>
    <row r="14" spans="2:19" x14ac:dyDescent="0.25">
      <c r="B14" s="15" t="s">
        <v>11</v>
      </c>
      <c r="C14" s="26"/>
      <c r="D14" s="22"/>
      <c r="E14" s="26"/>
      <c r="F14" s="4">
        <f>60*D14+E14</f>
        <v>0</v>
      </c>
      <c r="G14" s="38" t="str">
        <f>IF(C14&gt;0,C14*SQRT((D14*60+E14)/480)," ")</f>
        <v xml:space="preserve"> </v>
      </c>
      <c r="H14" s="13" t="s">
        <v>11</v>
      </c>
      <c r="I14" s="6" t="str">
        <f>IF(C14&gt;0,IF($C$23=1,480*(2.5/C14)*(2.5/C14),480*(0.5/C14)*(0.5/C14))," ")</f>
        <v xml:space="preserve"> </v>
      </c>
      <c r="J14" s="4" t="e">
        <f>I14/60</f>
        <v>#VALUE!</v>
      </c>
      <c r="K14" s="35" t="str">
        <f>IF(C14&gt;0,IF(I14&lt;1440,IF(C14&gt;0,INT(I14/60)," "),"yli 24")," ")</f>
        <v xml:space="preserve"> </v>
      </c>
      <c r="L14" s="7" t="str">
        <f>IF(I14&lt;1440,IF(C14&gt;0,(J14-K14)*60," ")," ")</f>
        <v xml:space="preserve"> </v>
      </c>
      <c r="M14" s="6" t="str">
        <f>IF(C14&gt;0,IF($C$23=1,480*(5/C14)*(5/C14),480*(1.15/C14)*(1.15/C14))," ")</f>
        <v xml:space="preserve"> </v>
      </c>
      <c r="N14" s="4" t="str">
        <f>IF(C14&gt;0,M14/60," ")</f>
        <v xml:space="preserve"> </v>
      </c>
      <c r="O14" s="24"/>
      <c r="P14" s="6" t="str">
        <f>IF(C14&gt;0,IF(M14&lt;1440,INT(M14/60),"yli 24")," ")</f>
        <v xml:space="preserve"> </v>
      </c>
      <c r="Q14" s="30" t="str">
        <f>IF(M14&lt;1440,(N14-P14)*60," ")</f>
        <v xml:space="preserve"> </v>
      </c>
      <c r="R14" s="4"/>
    </row>
    <row r="15" spans="2:19" x14ac:dyDescent="0.25">
      <c r="B15" s="15" t="s">
        <v>12</v>
      </c>
      <c r="C15" s="26"/>
      <c r="D15" s="22"/>
      <c r="E15" s="26"/>
      <c r="F15" s="4">
        <f>60*D15+E15</f>
        <v>0</v>
      </c>
      <c r="G15" s="38" t="str">
        <f>IF(C15&gt;0,C15*SQRT((D15*60+E15)/480)," ")</f>
        <v xml:space="preserve"> </v>
      </c>
      <c r="H15" s="13" t="s">
        <v>12</v>
      </c>
      <c r="I15" s="6" t="str">
        <f>IF(C15&gt;0,IF($C$23=1,480*(2.5/C15)*(2.5/C15),480*(0.5/C15)*(0.5/C15))," ")</f>
        <v xml:space="preserve"> </v>
      </c>
      <c r="J15" s="4" t="e">
        <f>I15/60</f>
        <v>#VALUE!</v>
      </c>
      <c r="K15" s="35" t="str">
        <f>IF(C15&gt;0,IF(I15&lt;1440,IF(C15&gt;0,INT(I15/60)," "),"yli 24")," ")</f>
        <v xml:space="preserve"> </v>
      </c>
      <c r="L15" s="7" t="str">
        <f>IF(I15&lt;1440,IF(C15&gt;0,(J15-K15)*60," ")," ")</f>
        <v xml:space="preserve"> </v>
      </c>
      <c r="M15" s="6" t="str">
        <f>IF(C15&gt;0,IF($C$23=1,480*(5/C15)*(5/C15),480*(1.15/C15)*(1.15/C15))," ")</f>
        <v xml:space="preserve"> </v>
      </c>
      <c r="N15" s="4" t="str">
        <f>IF(C15&gt;0,M15/60," ")</f>
        <v xml:space="preserve"> </v>
      </c>
      <c r="O15" s="24"/>
      <c r="P15" s="6" t="str">
        <f>IF(C15&gt;0,IF(M15&lt;1440,INT(M15/60),"yli 24")," ")</f>
        <v xml:space="preserve"> </v>
      </c>
      <c r="Q15" s="30" t="str">
        <f>IF(M15&lt;1440,(N15-P15)*60," ")</f>
        <v xml:space="preserve"> </v>
      </c>
      <c r="R15" s="4"/>
    </row>
    <row r="16" spans="2:19" x14ac:dyDescent="0.25">
      <c r="B16" s="15" t="s">
        <v>13</v>
      </c>
      <c r="C16" s="26"/>
      <c r="D16" s="22"/>
      <c r="E16" s="26"/>
      <c r="F16" s="4">
        <f>60*D16+E16</f>
        <v>0</v>
      </c>
      <c r="G16" s="38" t="str">
        <f>IF(C16&gt;0,C16*SQRT((D16*60+E16)/480)," ")</f>
        <v xml:space="preserve"> </v>
      </c>
      <c r="H16" s="13" t="s">
        <v>13</v>
      </c>
      <c r="I16" s="6" t="str">
        <f>IF(C16&gt;0,IF($C$23=1,480*(2.5/C16)*(2.5/C16),480*(0.5/C16)*(0.5/C16))," ")</f>
        <v xml:space="preserve"> </v>
      </c>
      <c r="J16" s="4" t="e">
        <f>I16/60</f>
        <v>#VALUE!</v>
      </c>
      <c r="K16" s="35" t="str">
        <f>IF(C16&gt;0,IF(I16&lt;1440,IF(C16&gt;0,INT(I16/60)," "),"yli 24")," ")</f>
        <v xml:space="preserve"> </v>
      </c>
      <c r="L16" s="7" t="str">
        <f>IF(I16&lt;1440,IF(C16&gt;0,(J16-K16)*60," ")," ")</f>
        <v xml:space="preserve"> </v>
      </c>
      <c r="M16" s="6" t="str">
        <f>IF(C16&gt;0,IF($C$23=1,480*(5/C16)*(5/C16),480*(1.15/C16)*(1.15/C16))," ")</f>
        <v xml:space="preserve"> </v>
      </c>
      <c r="N16" s="6" t="str">
        <f>IF(C16&gt;0,M16/60," ")</f>
        <v xml:space="preserve"> </v>
      </c>
      <c r="O16" s="25"/>
      <c r="P16" s="6" t="str">
        <f>IF(C16&gt;0,IF(M16&lt;1440,INT(M16/60),"yli 24")," ")</f>
        <v xml:space="preserve"> </v>
      </c>
      <c r="Q16" s="30" t="str">
        <f>IF(M16&lt;1440,(N16-P16)*60," ")</f>
        <v xml:space="preserve"> </v>
      </c>
      <c r="R16" s="4"/>
    </row>
    <row r="17" spans="2:20" x14ac:dyDescent="0.25">
      <c r="B17" s="15" t="s">
        <v>14</v>
      </c>
      <c r="C17" s="26"/>
      <c r="D17" s="22"/>
      <c r="E17" s="26"/>
      <c r="F17" s="4">
        <f>60*D17+E17</f>
        <v>0</v>
      </c>
      <c r="G17" s="38" t="str">
        <f>IF(C17&gt;0,C17*SQRT((D17*60+E17)/480)," ")</f>
        <v xml:space="preserve"> </v>
      </c>
      <c r="H17" s="13" t="s">
        <v>14</v>
      </c>
      <c r="I17" s="6" t="str">
        <f>IF(C17&gt;0,IF($C$23=1,480*(2.5/C17)*(2.5/C17),480*(0.5/C17)*(0.5/C17))," ")</f>
        <v xml:space="preserve"> </v>
      </c>
      <c r="J17" s="4" t="e">
        <f>I17/60</f>
        <v>#VALUE!</v>
      </c>
      <c r="K17" s="35" t="str">
        <f>IF(C17&gt;0,IF(I17&lt;1440,IF(C17&gt;0,INT(I17/60)," "),"yli 24")," ")</f>
        <v xml:space="preserve"> </v>
      </c>
      <c r="L17" s="7" t="str">
        <f>IF(I17&lt;1440,IF(C17&gt;0,(J17-K17)*60," ")," ")</f>
        <v xml:space="preserve"> </v>
      </c>
      <c r="M17" s="6" t="str">
        <f>IF(C17&gt;0,IF($C$23=1,480*(5/C17)*(5/C17),480*(1.15/C17)*(1.15/C17))," ")</f>
        <v xml:space="preserve"> </v>
      </c>
      <c r="N17" s="6" t="str">
        <f>IF(C17&gt;0,M17/60," ")</f>
        <v xml:space="preserve"> </v>
      </c>
      <c r="O17" s="25"/>
      <c r="P17" s="6" t="str">
        <f>IF(C17&gt;0,IF(M17&lt;1440,INT(M17/60),"yli 24")," ")</f>
        <v xml:space="preserve"> </v>
      </c>
      <c r="Q17" s="30" t="str">
        <f>IF(M17&lt;1440,(N17-P17)*60," ")</f>
        <v xml:space="preserve"> </v>
      </c>
      <c r="R17" s="4"/>
    </row>
    <row r="18" spans="2:20" ht="15.75" thickBot="1" x14ac:dyDescent="0.3">
      <c r="B18" s="16"/>
      <c r="C18" s="27"/>
      <c r="D18" s="17"/>
      <c r="E18" s="27"/>
      <c r="F18" s="17"/>
      <c r="G18" s="39"/>
      <c r="H18" s="16"/>
      <c r="I18" s="17"/>
      <c r="J18" s="17"/>
      <c r="K18" s="36"/>
      <c r="L18" s="17"/>
      <c r="M18" s="17"/>
      <c r="N18" s="17"/>
      <c r="O18" s="27"/>
      <c r="P18" s="17"/>
      <c r="Q18" s="18"/>
      <c r="R18" s="4"/>
    </row>
    <row r="19" spans="2:20" ht="18.75" x14ac:dyDescent="0.3">
      <c r="G19" s="8"/>
    </row>
    <row r="20" spans="2:20" ht="18.75" customHeight="1" x14ac:dyDescent="0.25">
      <c r="B20" s="53" t="str">
        <f>IF(OR(AND(G9&gt;1.14,G9&lt;G17100),AND(G8&gt;4.99,G8&lt;100)),"Raja-arvo ylittyy. Työnantajan on välittömästi ryhdyttävä toimenpiteisiin altistuksen vähentämiseksi raja-arvon alapuolelle 
",IF(OR(AND(G9&gt;0.49,G9&lt;1.15),AND(G8&gt;2.49,G8&lt;5)),"Toiminta-arvo ylittyy. Työnantajan on laadittava suunnitelma työntekijän altistuksen vähentämiseksi"," "))</f>
        <v xml:space="preserve"> 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2:20" ht="18.75" customHeight="1" x14ac:dyDescent="0.2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2:20" ht="18.75" customHeight="1" x14ac:dyDescent="0.2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2:20" hidden="1" x14ac:dyDescent="0.25">
      <c r="C23" s="9">
        <v>1</v>
      </c>
      <c r="D23" s="11"/>
      <c r="E23" s="11"/>
      <c r="F23" s="11"/>
    </row>
    <row r="24" spans="2:20" ht="15" customHeight="1" x14ac:dyDescent="0.25">
      <c r="B24" s="54" t="s">
        <v>22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2:20" ht="15" customHeigh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2:20" ht="15" customHeigh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2:20" ht="15" hidden="1" customHeight="1" x14ac:dyDescent="0.25">
      <c r="E27" s="1" t="s">
        <v>7</v>
      </c>
      <c r="F27" s="1"/>
      <c r="G27" s="1"/>
      <c r="H27" s="1"/>
    </row>
    <row r="28" spans="2:20" hidden="1" x14ac:dyDescent="0.25">
      <c r="E28" s="1" t="s">
        <v>8</v>
      </c>
      <c r="F28" s="1"/>
      <c r="G28" s="1" t="s">
        <v>9</v>
      </c>
      <c r="H28" s="1"/>
    </row>
    <row r="29" spans="2:20" hidden="1" x14ac:dyDescent="0.25">
      <c r="E29" s="1">
        <v>2.5</v>
      </c>
      <c r="F29" s="1">
        <v>5</v>
      </c>
      <c r="G29" s="1">
        <v>0.5</v>
      </c>
      <c r="H29" s="1">
        <v>1.1499999999999999</v>
      </c>
    </row>
    <row r="30" spans="2:20" s="45" customFormat="1" x14ac:dyDescent="0.25">
      <c r="B30" s="45" t="s">
        <v>24</v>
      </c>
      <c r="H30" s="54"/>
      <c r="I30" s="54"/>
      <c r="J30" s="54"/>
      <c r="K30" s="54"/>
      <c r="L30" s="54"/>
      <c r="M30" s="54"/>
      <c r="N30" s="54"/>
      <c r="O30" s="54"/>
      <c r="T30" s="47"/>
    </row>
    <row r="31" spans="2:20" x14ac:dyDescent="0.25">
      <c r="B31" s="45"/>
    </row>
    <row r="32" spans="2:20" x14ac:dyDescent="0.25">
      <c r="H32" s="42"/>
    </row>
    <row r="33" spans="2:20" x14ac:dyDescent="0.25">
      <c r="T33" s="46"/>
    </row>
    <row r="34" spans="2:20" x14ac:dyDescent="0.25">
      <c r="H34" s="5"/>
    </row>
    <row r="36" spans="2:20" x14ac:dyDescent="0.25">
      <c r="B36" s="44"/>
    </row>
  </sheetData>
  <sheetProtection sheet="1" selectLockedCells="1"/>
  <mergeCells count="5">
    <mergeCell ref="P12:Q12"/>
    <mergeCell ref="H11:Q11"/>
    <mergeCell ref="B20:Q22"/>
    <mergeCell ref="B24:P24"/>
    <mergeCell ref="H30:O30"/>
  </mergeCells>
  <phoneticPr fontId="9" type="noConversion"/>
  <conditionalFormatting sqref="G8">
    <cfRule type="cellIs" dxfId="5" priority="2" stopIfTrue="1" operator="lessThan">
      <formula>2.5</formula>
    </cfRule>
    <cfRule type="cellIs" dxfId="4" priority="4" stopIfTrue="1" operator="greaterThan">
      <formula>5</formula>
    </cfRule>
    <cfRule type="cellIs" dxfId="3" priority="6" stopIfTrue="1" operator="greaterThan">
      <formula>5</formula>
    </cfRule>
  </conditionalFormatting>
  <conditionalFormatting sqref="G9:G10">
    <cfRule type="cellIs" dxfId="2" priority="1" stopIfTrue="1" operator="lessThan">
      <formula>0.5</formula>
    </cfRule>
    <cfRule type="cellIs" dxfId="1" priority="3" stopIfTrue="1" operator="greaterThan">
      <formula>1.15</formula>
    </cfRule>
    <cfRule type="cellIs" dxfId="0" priority="5" stopIfTrue="1" operator="greaterThan">
      <formula>1.15</formula>
    </cfRule>
  </conditionalFormatting>
  <hyperlinks>
    <hyperlink ref="B24" r:id="rId1" xr:uid="{367DA9E8-A051-4FEC-9DD7-F45788B0D130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1</xdr:col>
                    <xdr:colOff>466725</xdr:colOff>
                    <xdr:row>7</xdr:row>
                    <xdr:rowOff>38100</xdr:rowOff>
                  </from>
                  <to>
                    <xdr:col>3</xdr:col>
                    <xdr:colOff>57150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1</xdr:col>
                    <xdr:colOff>466725</xdr:colOff>
                    <xdr:row>8</xdr:row>
                    <xdr:rowOff>19050</xdr:rowOff>
                  </from>
                  <to>
                    <xdr:col>3</xdr:col>
                    <xdr:colOff>57150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5E0B-CB7F-40F1-A9B2-4EDAEF896AC6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5325-FE73-40CA-A52A-D17B04B16019}">
  <dimension ref="A1"/>
  <sheetViews>
    <sheetView workbookViewId="0">
      <selection activeCell="B6" sqref="B6"/>
    </sheetView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Aluehallintovirasto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Unto Kärkkäinen</dc:creator>
  <cp:lastModifiedBy>Broman Taneli (LVV)</cp:lastModifiedBy>
  <cp:lastPrinted>2010-07-28T10:26:20Z</cp:lastPrinted>
  <dcterms:created xsi:type="dcterms:W3CDTF">2010-05-06T10:00:47Z</dcterms:created>
  <dcterms:modified xsi:type="dcterms:W3CDTF">2026-03-02T11:53:03Z</dcterms:modified>
</cp:coreProperties>
</file>